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<sst xmlns="http://schemas.openxmlformats.org/spreadsheetml/2006/main" count="787" uniqueCount="260">
  <si>
    <t>Rekapitulace ceny</t>
  </si>
  <si>
    <t>Stavba: 2024 - NIV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</si>
  <si>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</si>
  <si>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</si>
  <si>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</si>
  <si>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</si>
  <si>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</si>
  <si>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</si>
  <si>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</si>
  <si>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</si>
  <si>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</si>
  <si>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</si>
  <si>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</si>
  <si>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</si>
  <si>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</t>
  </si>
  <si>
    <t>NIV</t>
  </si>
  <si>
    <t>O</t>
  </si>
  <si>
    <t>Rozpočet:</t>
  </si>
  <si>
    <t>0,00</t>
  </si>
  <si>
    <t>15,00</t>
  </si>
  <si>
    <t>21,00</t>
  </si>
  <si>
    <t>3</t>
  </si>
  <si>
    <t>2</t>
  </si>
  <si>
    <t>SO 000</t>
  </si>
  <si>
    <t>Ostatní a vedlejší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</si>
  <si>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</si>
  <si>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</si>
  <si>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</si>
  <si>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</si>
  <si>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</si>
  <si>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</si>
  <si>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</si>
  <si>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</si>
  <si>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</si>
  <si>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</si>
  <si>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</si>
  <si>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</si>
  <si>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</si>
  <si>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</si>
  <si>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</si>
  <si>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</si>
  <si>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</si>
  <si>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</si>
  <si>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</si>
  <si>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</si>
  <si>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00008</t>
  </si>
  <si>
    <t>R</t>
  </si>
  <si>
    <t>Zajištění přístupů a příjezdů k sousedním nemovitostem  - popsáno v obchodních podmínkách, v zákoně č. 13/1997 Sb., a vyhlášce č. 104/1997</t>
  </si>
  <si>
    <t>KPL</t>
  </si>
  <si>
    <t>PP</t>
  </si>
  <si>
    <t/>
  </si>
  <si>
    <t>VV</t>
  </si>
  <si>
    <t>TS</t>
  </si>
  <si>
    <t>00014</t>
  </si>
  <si>
    <t>Zajištění provedení a výstupů veškerých zkoušek a revizí - popsáno v obchodních podmínkách, technických podmínkách a normách ČSN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</si>
  <si>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</si>
  <si>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</si>
  <si>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</si>
  <si>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zahrnuje veškeré náklady spojené s objednatelem požadovanými zařízeními</t>
  </si>
  <si>
    <t>029113</t>
  </si>
  <si>
    <t>OSTATNÍ POŽADAVKY - GEODETICKÉ ZAMĚŘENÍ - CELKY</t>
  </si>
  <si>
    <t>KM</t>
  </si>
  <si>
    <t>Geodetické zaměření stavby - popsáno v obchodních podmínkách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</si>
  <si>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</si>
  <si>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</si>
  <si>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</si>
  <si>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</si>
  <si>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</si>
  <si>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SO 101</t>
  </si>
  <si>
    <t>Komunikace</t>
  </si>
  <si>
    <t>014102</t>
  </si>
  <si>
    <t>POPLATKY ZA SKLÁDKU</t>
  </si>
  <si>
    <t>T</t>
  </si>
  <si>
    <t>zemina a kamení</t>
  </si>
  <si>
    <t>odkop: 1000*2,0=2 000,000 [A] 
č. krajnice: 1000*0,1*2=200,000 [B] 
č. příkopů: 2000*0,5*2=2 000,000 [C] 
Celkem: A+B+C=4 200,000 [D]</t>
  </si>
  <si>
    <t>zahrnuje veškeré poplatky provozovateli skládky související s uložením odpadu na skládce.</t>
  </si>
  <si>
    <t>beton, železobeton</t>
  </si>
  <si>
    <t>5*1,5=7,500 [A]</t>
  </si>
  <si>
    <t>bouraný asfalt</t>
  </si>
  <si>
    <t>650*2,4=1 560,000 [A]</t>
  </si>
  <si>
    <t>Zemní práce</t>
  </si>
  <si>
    <t>11313</t>
  </si>
  <si>
    <t>ODSTRANĚNÍ KRYTU ZPEVNĚNÝCH PLOCH S ASFALTOVÝM POJIVEM</t>
  </si>
  <si>
    <t>M3</t>
  </si>
  <si>
    <t>1000*6,5*0,1=650,000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</si>
  <si>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</si>
  <si>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</si>
  <si>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</si>
  <si>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</si>
  <si>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1*650*2,4=1 560,000 [A]</t>
  </si>
  <si>
    <t>Položka zahrnuje samostatnou dopravu suti a vybouraných hmot. Množství se určí jako součin hmotnosti [t] a požadované vzdálenosti [km].</t>
  </si>
  <si>
    <t>11356</t>
  </si>
  <si>
    <t>ODSTRANĚNÍ OBRUB Z DLAŽEBNÍCH KOSTEK DVOJITÝCH</t>
  </si>
  <si>
    <t>M</t>
  </si>
  <si>
    <t>7</t>
  </si>
  <si>
    <t>11356B</t>
  </si>
  <si>
    <t>ODSTRANĚNÍ OBRUB Z DLAŽEBNÍCH KOSTEK DVOJITÝCH - DOPRAVA</t>
  </si>
  <si>
    <t>1*2000*0,2*0,1*2,6=104,000 [A]</t>
  </si>
  <si>
    <t>8</t>
  </si>
  <si>
    <t>11372</t>
  </si>
  <si>
    <t>FRÉZOVÁNÍ ZPEVNĚNÝCH PLOCH ASFALTOVÝCH</t>
  </si>
  <si>
    <t>odvoz a likvidace v režii zhotovitele</t>
  </si>
  <si>
    <t>Položka zahrnuje veškerou manipulaci s vybouranou sutí a s vybouranými hmotami vč. uložení na skládku. Nezahrnuje poplatek za skládku</t>
  </si>
  <si>
    <t>11372B</t>
  </si>
  <si>
    <t>FRÉZOVÁNÍ ZPEVNĚNÝCH PLOCH ASFALTOVÝCH - DOPRAVA</t>
  </si>
  <si>
    <t>12373</t>
  </si>
  <si>
    <t>ODKOP PRO SPOD STAVBU SILNIC A ŽELEZNIC TŘ. I</t>
  </si>
  <si>
    <t>1000*1*0,5*2=1 000,000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</si>
  <si>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</si>
  <si>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</si>
  <si>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12373B</t>
  </si>
  <si>
    <t>ODKOP PRO SPOD STAVBU SILNIC A ŽELEZNIC TŘ. I - DOPRAVA</t>
  </si>
  <si>
    <t>M3KM</t>
  </si>
  <si>
    <t>1*1000=1 000,000 [A]</t>
  </si>
  <si>
    <t>Položka zahrnuje samostatnou dopravu zeminy. Množství se určí jako součin kubatutry [m3] a požadované vzdálenosti [km].</t>
  </si>
  <si>
    <t>12</t>
  </si>
  <si>
    <t>12922</t>
  </si>
  <si>
    <t>ČIŠTĚNÍ KRAJNIC OD NÁNOSU TL. DO 100MM</t>
  </si>
  <si>
    <t>M2</t>
  </si>
  <si>
    <t>1000*2*0,5=1 000,000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</si>
  <si>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</si>
  <si>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</si>
  <si>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12932</t>
  </si>
  <si>
    <t>ČIŠTĚNÍ PŘÍKOPŮ OD NÁNOSU DO 0,5M3/M</t>
  </si>
  <si>
    <t>1000*2=2 000,000 [A]</t>
  </si>
  <si>
    <t>14</t>
  </si>
  <si>
    <t>17120</t>
  </si>
  <si>
    <t>ULOŽENÍ SYPANINY DO NÁSYPŮ A NA SKLÁDKY BEZ ZHUTNĚNÍ</t>
  </si>
  <si>
    <t>1000=1 000,000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</si>
  <si>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</si>
  <si>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</si>
  <si>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17310</t>
  </si>
  <si>
    <t>ZEMNÍ KRAJNICE A DOSYPÁVKY SE ZHUTNĚNÍM</t>
  </si>
  <si>
    <t>1000*2*0,5*0,1=100,000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</si>
  <si>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</si>
  <si>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</si>
  <si>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16</t>
  </si>
  <si>
    <t>21452</t>
  </si>
  <si>
    <t>SANAČNÍ VRSTVY Z KAMENIVA DRCENÉHO</t>
  </si>
  <si>
    <t>položka zahrnuje dodávku předepsaného kameniva, mimostaveništní a vnitrostaveništní dopravu a jeho uložení 
není-li v zadávací dokumentaci uvedeno jinak, jedná se o nakupovaný materiál</t>
  </si>
  <si>
    <t>17</t>
  </si>
  <si>
    <t>56330</t>
  </si>
  <si>
    <t>VOZOVKOVÉ VRSTVY ZE ŠTĚRKODRTI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</si>
  <si>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</si>
  <si>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18</t>
  </si>
  <si>
    <t>567306</t>
  </si>
  <si>
    <t>VRSTVY PRO OBNOVU A OPRAVY Z RECYKLOVANÉHO MATERIÁLU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</si>
  <si>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</si>
  <si>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19</t>
  </si>
  <si>
    <t>56932</t>
  </si>
  <si>
    <t>ZPEVNĚNÍ KRAJNIC ZE ŠTĚRKODRTI TL. DO 100MM</t>
  </si>
  <si>
    <t>- dodání kameniva předepsané kvality a zrnitosti 
- rozprostření a zhutnění vrstvy v předepsané tloušťce 
- zřízení vrstvy bez rozlišení šířky, pokládání vrstvy po etapách</t>
  </si>
  <si>
    <t>20</t>
  </si>
  <si>
    <t>56962</t>
  </si>
  <si>
    <t>ZPEVNĚNÍ KRAJNIC Z RECYKLOVANÉHO MATERIÁLU TL DO 100MM</t>
  </si>
  <si>
    <t>21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</si>
  <si>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</si>
  <si>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</si>
  <si>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</si>
  <si>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22</t>
  </si>
  <si>
    <t>572213</t>
  </si>
  <si>
    <t>SPOJOVACÍ POSTŘIK Z EMULZE DO 0,5KG/M2</t>
  </si>
  <si>
    <t>23</t>
  </si>
  <si>
    <t>572214</t>
  </si>
  <si>
    <t>SPOJOVACÍ POSTŘIK Z MODIFIK EMULZE DO 0,5KG/M2</t>
  </si>
  <si>
    <t>24</t>
  </si>
  <si>
    <t>574A04</t>
  </si>
  <si>
    <t>ASFALTOVÝ BETON PRO OBRUSNÉ VRSTVY ACO 11+, 11S</t>
  </si>
  <si>
    <t>6500*0,04=260,000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</si>
  <si>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</si>
  <si>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25</t>
  </si>
  <si>
    <t>574B04</t>
  </si>
  <si>
    <t>ASFALTOVÝ BETON PRO OBRUSNÉ VRSTVY MODIFIK ACO 11+, 11S</t>
  </si>
  <si>
    <t>26</t>
  </si>
  <si>
    <t>574C06</t>
  </si>
  <si>
    <t>ASFALTOVÝ BETON PRO LOŽNÍ VRSTVY ACL 16+, 16S</t>
  </si>
  <si>
    <t>6500*0,06=390,000 [A]</t>
  </si>
  <si>
    <t>27</t>
  </si>
  <si>
    <t>574D06</t>
  </si>
  <si>
    <t>ASFALTOVÝ BETON PRO LOŽNÍ VRSTVY MODIFIK ACL 16+, 16S</t>
  </si>
  <si>
    <t>28</t>
  </si>
  <si>
    <t>577A2</t>
  </si>
  <si>
    <t>VÝSPRAVA TRHLIN ASFALTOVOU ZÁLIVKOU MODIFIK</t>
  </si>
  <si>
    <t>- vyfrézování drážky šířky do 20mm hloubky do 40mm 
- vyčištění 
- nátěr 
- výplň předepsanou zálivkovou hmotou</t>
  </si>
  <si>
    <t>29</t>
  </si>
  <si>
    <t>58221</t>
  </si>
  <si>
    <t>DLÁŽDĚNÉ KRYTY Z DROBNÝCH KOSTEK DO LOŽE Z KAMENIVA</t>
  </si>
  <si>
    <t>1000*0,2*2=400,000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</si>
  <si>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</si>
  <si>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Potrubí</t>
  </si>
  <si>
    <t>31</t>
  </si>
  <si>
    <t>89712</t>
  </si>
  <si>
    <t>VPUSŤ KANALIZAČNÍ ULIČNÍ KOMPLETNÍ Z BETONOVÝCH DÍLCŮ</t>
  </si>
  <si>
    <t>KUS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</si>
  <si>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</si>
  <si>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32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</si>
  <si>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</si>
  <si>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</si>
  <si>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</si>
  <si>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33</t>
  </si>
  <si>
    <t>89922</t>
  </si>
  <si>
    <t>VÝŠKOVÁ ÚPRAVA MŘÍŽÍ</t>
  </si>
  <si>
    <t>34</t>
  </si>
  <si>
    <t>89923</t>
  </si>
  <si>
    <t>VÝŠKOVÁ ÚPRAVA KRYCÍCH HRNCŮ</t>
  </si>
  <si>
    <t>vodovodní uzávěry, hydranty</t>
  </si>
  <si>
    <t>Ostatní konstrukce a práce</t>
  </si>
  <si>
    <t>30</t>
  </si>
  <si>
    <t>58920</t>
  </si>
  <si>
    <t>VÝPLŇ SPAR MODIFIKOVANÝM ASFALTEM</t>
  </si>
  <si>
    <t>1000+2*6,5+5*3=1 028,000 [A]</t>
  </si>
  <si>
    <t>položka zahrnuje: 
- dodávku předepsaného materiálu 
- vyčištění a výplň spar tímto materiálem</t>
  </si>
  <si>
    <t>35</t>
  </si>
  <si>
    <t>9113A1</t>
  </si>
  <si>
    <t>SVODIDLO OCEL SILNIČ JEDNOSTR, ÚROVEŇ ZADRŽ N1, N2 - DODÁVKA A MONTÁŽ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</si>
  <si>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</si>
  <si>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36</t>
  </si>
  <si>
    <t>9113A3</t>
  </si>
  <si>
    <t>SVODIDLO OCEL SILNIČ JEDNOSTR, ÚROVEŇ ZADRŽ N1, N2 - DEMONTÁŽ S PŘESUNEM</t>
  </si>
  <si>
    <t>položka zahrnuje: 
- demontáž a odstranění zařízení 
- jeho odvoz na předepsané místo</t>
  </si>
  <si>
    <t>37</t>
  </si>
  <si>
    <t>91228</t>
  </si>
  <si>
    <t>SMĚROVÉ SLOUPKY Z PLAST HMOT VČETNĚ ODRAZNÉHO PÁSKU</t>
  </si>
  <si>
    <t>položka zahrnuje: 
- dodání a osazení sloupku včetně nutných zemních prací 
- vnitrostaveništní a mimostaveništní doprava 
- odrazky plastové nebo z retroreflexní fólie</t>
  </si>
  <si>
    <t>38</t>
  </si>
  <si>
    <t>912283</t>
  </si>
  <si>
    <t>SMĚROVÉ SLOUPKY Z PLAST HMOT - DEMONTÁŽ A ODVOZ</t>
  </si>
  <si>
    <t>položka zahrnuje demontáž stávajícího sloupku, jeho odvoz do skladu nebo na skládku</t>
  </si>
  <si>
    <t>39</t>
  </si>
  <si>
    <t>91267</t>
  </si>
  <si>
    <t>ODRAZKY NA SVODIDLA</t>
  </si>
  <si>
    <t>- kompletní dodávka se všemi pomocnými a doplňujícími pracemi a součástmi</t>
  </si>
  <si>
    <t>40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</si>
  <si>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</si>
  <si>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</si>
  <si>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</si>
  <si>
    <t>41</t>
  </si>
  <si>
    <t>915211</t>
  </si>
  <si>
    <t>VODOROVNÉ DOPRAVNÍ ZNAČENÍ PLASTEM HLADKÉ - DODÁVKA A POKLÁDKA</t>
  </si>
  <si>
    <t>42</t>
  </si>
  <si>
    <t>915221</t>
  </si>
  <si>
    <t>VODOR DOPRAV ZNAČ PLASTEM STRUKTURÁLNÍ NEHLUČNÉ - DOD A POKLÁDKA</t>
  </si>
  <si>
    <t>43</t>
  </si>
  <si>
    <t>915231</t>
  </si>
  <si>
    <t>VODOR DOPRAV ZNAČ PLASTEM PROFIL ZVUČÍCÍ - DOD A POKLÁDKA</t>
  </si>
  <si>
    <t>44</t>
  </si>
  <si>
    <t>919111</t>
  </si>
  <si>
    <t>ŘEZÁNÍ ASFALTOVÉHO KRYTU VOZOVEK TL DO 50MM</t>
  </si>
  <si>
    <t>položka zahrnuje řezání vozovkové vrstvy v předepsané tloušťce, včetně spotřeby vody</t>
  </si>
  <si>
    <t>45</t>
  </si>
  <si>
    <t>919112</t>
  </si>
  <si>
    <t>ŘEZÁNÍ ASFALTOVÉHO KRYTU VOZOVEK TL DO 100MM</t>
  </si>
  <si>
    <t>46</t>
  </si>
  <si>
    <t>93818</t>
  </si>
  <si>
    <t>OČIŠTĚNÍ ASFALT VOZOVEK ZAMETENÍM</t>
  </si>
  <si>
    <t>položka zahrnuje očištění předepsaným způsobem včetně odklizení vzniklého odpadu</t>
  </si>
  <si>
    <t>47</t>
  </si>
  <si>
    <t>96687</t>
  </si>
  <si>
    <t>VYBOURÁNÍ ULIČNÍCH VPUSTÍ KOMPLETNÍCH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</si>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</sst>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SUM(C10:C11)</f>
      </c>
      <c s="1"/>
      <c s="1"/>
    </row>
    <row r="7" spans="1:5" ht="12.75" customHeight="1">
      <c r="A7" s="1"/>
      <c s="4" t="s">
        <v>4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68</v>
      </c>
      <c s="20" t="s">
        <v>69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</f>
      </c>
      <c>
        <f>0+O9+O13+O17+O21+O25</f>
      </c>
    </row>
    <row r="9" spans="1:16" ht="25.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50</v>
      </c>
    </row>
    <row r="11" spans="1:5" ht="12.75">
      <c r="A11" s="36" t="s">
        <v>51</v>
      </c>
      <c r="E11" s="37" t="s">
        <v>50</v>
      </c>
    </row>
    <row r="12" spans="1:5" ht="12.75">
      <c r="A12" t="s">
        <v>52</v>
      </c>
      <c r="E12" s="35" t="s">
        <v>50</v>
      </c>
    </row>
    <row r="13" spans="1:16" ht="25.5">
      <c r="A13" s="25" t="s">
        <v>44</v>
      </c>
      <c s="29" t="s">
        <v>22</v>
      </c>
      <c s="29" t="s">
        <v>53</v>
      </c>
      <c s="25" t="s">
        <v>46</v>
      </c>
      <c s="30" t="s">
        <v>54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50</v>
      </c>
    </row>
    <row r="15" spans="1:5" ht="12.75">
      <c r="A15" s="36" t="s">
        <v>51</v>
      </c>
      <c r="E15" s="37" t="s">
        <v>50</v>
      </c>
    </row>
    <row r="16" spans="1:5" ht="12.75">
      <c r="A16" t="s">
        <v>52</v>
      </c>
      <c r="E16" s="35" t="s">
        <v>50</v>
      </c>
    </row>
    <row r="17" spans="1:16" ht="12.75">
      <c r="A17" s="25" t="s">
        <v>44</v>
      </c>
      <c s="29" t="s">
        <v>21</v>
      </c>
      <c s="29" t="s">
        <v>55</v>
      </c>
      <c s="25" t="s">
        <v>50</v>
      </c>
      <c s="30" t="s">
        <v>56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40.25">
      <c r="A18" s="34" t="s">
        <v>49</v>
      </c>
      <c r="E18" s="35" t="s">
        <v>57</v>
      </c>
    </row>
    <row r="19" spans="1:5" ht="12.75">
      <c r="A19" s="36" t="s">
        <v>51</v>
      </c>
      <c r="E19" s="37" t="s">
        <v>50</v>
      </c>
    </row>
    <row r="20" spans="1:5" ht="12.75">
      <c r="A20" t="s">
        <v>52</v>
      </c>
      <c r="E20" s="35" t="s">
        <v>58</v>
      </c>
    </row>
    <row r="21" spans="1:16" ht="12.75">
      <c r="A21" s="25" t="s">
        <v>44</v>
      </c>
      <c s="29" t="s">
        <v>32</v>
      </c>
      <c s="29" t="s">
        <v>59</v>
      </c>
      <c s="25" t="s">
        <v>46</v>
      </c>
      <c s="30" t="s">
        <v>60</v>
      </c>
      <c s="31" t="s">
        <v>61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62</v>
      </c>
    </row>
    <row r="23" spans="1:5" ht="12.75">
      <c r="A23" s="36" t="s">
        <v>51</v>
      </c>
      <c r="E23" s="37" t="s">
        <v>50</v>
      </c>
    </row>
    <row r="24" spans="1:5" ht="12.75">
      <c r="A24" t="s">
        <v>52</v>
      </c>
      <c r="E24" s="35" t="s">
        <v>63</v>
      </c>
    </row>
    <row r="25" spans="1:16" ht="12.75">
      <c r="A25" s="25" t="s">
        <v>44</v>
      </c>
      <c s="29" t="s">
        <v>34</v>
      </c>
      <c s="29" t="s">
        <v>64</v>
      </c>
      <c s="25" t="s">
        <v>50</v>
      </c>
      <c s="30" t="s">
        <v>65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12.75">
      <c r="A26" s="34" t="s">
        <v>49</v>
      </c>
      <c r="E26" s="35" t="s">
        <v>66</v>
      </c>
    </row>
    <row r="27" spans="1:5" ht="12.75">
      <c r="A27" s="36" t="s">
        <v>51</v>
      </c>
      <c r="E27" s="37" t="s">
        <v>50</v>
      </c>
    </row>
    <row r="28" spans="1:5" ht="63.75">
      <c r="A28" t="s">
        <v>52</v>
      </c>
      <c r="E28" s="35" t="s">
        <v>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0+O8+O21+O70+O75+O128+O145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68</v>
      </c>
      <c s="38">
        <f>0+I8+I21+I70+I75+I128+I145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68</v>
      </c>
      <c s="6"/>
      <c s="18" t="s">
        <v>69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28</v>
      </c>
      <c s="29" t="s">
        <v>70</v>
      </c>
      <c s="25" t="s">
        <v>28</v>
      </c>
      <c s="30" t="s">
        <v>71</v>
      </c>
      <c s="31" t="s">
        <v>72</v>
      </c>
      <c s="32">
        <v>4200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73</v>
      </c>
    </row>
    <row r="11" spans="1:5" ht="51">
      <c r="A11" s="36" t="s">
        <v>51</v>
      </c>
      <c r="E11" s="37" t="s">
        <v>74</v>
      </c>
    </row>
    <row r="12" spans="1:5" ht="25.5">
      <c r="A12" t="s">
        <v>52</v>
      </c>
      <c r="E12" s="35" t="s">
        <v>75</v>
      </c>
    </row>
    <row r="13" spans="1:16" ht="12.75">
      <c r="A13" s="25" t="s">
        <v>44</v>
      </c>
      <c s="29" t="s">
        <v>22</v>
      </c>
      <c s="29" t="s">
        <v>70</v>
      </c>
      <c s="25" t="s">
        <v>22</v>
      </c>
      <c s="30" t="s">
        <v>71</v>
      </c>
      <c s="31" t="s">
        <v>72</v>
      </c>
      <c s="32">
        <v>7.5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12.75">
      <c r="A14" s="34" t="s">
        <v>49</v>
      </c>
      <c r="E14" s="35" t="s">
        <v>76</v>
      </c>
    </row>
    <row r="15" spans="1:5" ht="12.75">
      <c r="A15" s="36" t="s">
        <v>51</v>
      </c>
      <c r="E15" s="37" t="s">
        <v>77</v>
      </c>
    </row>
    <row r="16" spans="1:5" ht="25.5">
      <c r="A16" t="s">
        <v>52</v>
      </c>
      <c r="E16" s="35" t="s">
        <v>75</v>
      </c>
    </row>
    <row r="17" spans="1:16" ht="12.75">
      <c r="A17" s="25" t="s">
        <v>44</v>
      </c>
      <c s="29" t="s">
        <v>21</v>
      </c>
      <c s="29" t="s">
        <v>70</v>
      </c>
      <c s="25" t="s">
        <v>21</v>
      </c>
      <c s="30" t="s">
        <v>71</v>
      </c>
      <c s="31" t="s">
        <v>72</v>
      </c>
      <c s="32">
        <v>1560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12.75">
      <c r="A18" s="34" t="s">
        <v>49</v>
      </c>
      <c r="E18" s="35" t="s">
        <v>78</v>
      </c>
    </row>
    <row r="19" spans="1:5" ht="12.75">
      <c r="A19" s="36" t="s">
        <v>51</v>
      </c>
      <c r="E19" s="37" t="s">
        <v>79</v>
      </c>
    </row>
    <row r="20" spans="1:5" ht="25.5">
      <c r="A20" t="s">
        <v>52</v>
      </c>
      <c r="E20" s="35" t="s">
        <v>75</v>
      </c>
    </row>
    <row r="21" spans="1:18" ht="12.75" customHeight="1">
      <c r="A21" s="6" t="s">
        <v>42</v>
      </c>
      <c s="6"/>
      <c s="40" t="s">
        <v>28</v>
      </c>
      <c s="6"/>
      <c s="27" t="s">
        <v>80</v>
      </c>
      <c s="6"/>
      <c s="6"/>
      <c s="6"/>
      <c s="41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12.75">
      <c r="A22" s="25" t="s">
        <v>44</v>
      </c>
      <c s="29" t="s">
        <v>32</v>
      </c>
      <c s="29" t="s">
        <v>81</v>
      </c>
      <c s="25" t="s">
        <v>50</v>
      </c>
      <c s="30" t="s">
        <v>82</v>
      </c>
      <c s="31" t="s">
        <v>83</v>
      </c>
      <c s="32">
        <v>650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2.75">
      <c r="A23" s="34" t="s">
        <v>49</v>
      </c>
      <c r="E23" s="35" t="s">
        <v>50</v>
      </c>
    </row>
    <row r="24" spans="1:5" ht="12.75">
      <c r="A24" s="36" t="s">
        <v>51</v>
      </c>
      <c r="E24" s="37" t="s">
        <v>84</v>
      </c>
    </row>
    <row r="25" spans="1:5" ht="63.75">
      <c r="A25" t="s">
        <v>52</v>
      </c>
      <c r="E25" s="35" t="s">
        <v>85</v>
      </c>
    </row>
    <row r="26" spans="1:16" ht="25.5">
      <c r="A26" s="25" t="s">
        <v>44</v>
      </c>
      <c s="29" t="s">
        <v>34</v>
      </c>
      <c s="29" t="s">
        <v>86</v>
      </c>
      <c s="25" t="s">
        <v>50</v>
      </c>
      <c s="30" t="s">
        <v>87</v>
      </c>
      <c s="31" t="s">
        <v>88</v>
      </c>
      <c s="32">
        <v>1560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12.75">
      <c r="A27" s="34" t="s">
        <v>49</v>
      </c>
      <c r="E27" s="35" t="s">
        <v>50</v>
      </c>
    </row>
    <row r="28" spans="1:5" ht="12.75">
      <c r="A28" s="36" t="s">
        <v>51</v>
      </c>
      <c r="E28" s="37" t="s">
        <v>89</v>
      </c>
    </row>
    <row r="29" spans="1:5" ht="25.5">
      <c r="A29" t="s">
        <v>52</v>
      </c>
      <c r="E29" s="35" t="s">
        <v>90</v>
      </c>
    </row>
    <row r="30" spans="1:16" ht="12.75">
      <c r="A30" s="25" t="s">
        <v>44</v>
      </c>
      <c s="29" t="s">
        <v>36</v>
      </c>
      <c s="29" t="s">
        <v>91</v>
      </c>
      <c s="25" t="s">
        <v>50</v>
      </c>
      <c s="30" t="s">
        <v>92</v>
      </c>
      <c s="31" t="s">
        <v>93</v>
      </c>
      <c s="32">
        <v>2000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12.75">
      <c r="A31" s="34" t="s">
        <v>49</v>
      </c>
      <c r="E31" s="35" t="s">
        <v>50</v>
      </c>
    </row>
    <row r="32" spans="1:5" ht="12.75">
      <c r="A32" s="36" t="s">
        <v>51</v>
      </c>
      <c r="E32" s="37" t="s">
        <v>50</v>
      </c>
    </row>
    <row r="33" spans="1:5" ht="63.75">
      <c r="A33" t="s">
        <v>52</v>
      </c>
      <c r="E33" s="35" t="s">
        <v>85</v>
      </c>
    </row>
    <row r="34" spans="1:16" ht="12.75">
      <c r="A34" s="25" t="s">
        <v>44</v>
      </c>
      <c s="29" t="s">
        <v>94</v>
      </c>
      <c s="29" t="s">
        <v>95</v>
      </c>
      <c s="25" t="s">
        <v>50</v>
      </c>
      <c s="30" t="s">
        <v>96</v>
      </c>
      <c s="31" t="s">
        <v>88</v>
      </c>
      <c s="32">
        <v>104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12.75">
      <c r="A35" s="34" t="s">
        <v>49</v>
      </c>
      <c r="E35" s="35" t="s">
        <v>50</v>
      </c>
    </row>
    <row r="36" spans="1:5" ht="12.75">
      <c r="A36" s="36" t="s">
        <v>51</v>
      </c>
      <c r="E36" s="37" t="s">
        <v>97</v>
      </c>
    </row>
    <row r="37" spans="1:5" ht="25.5">
      <c r="A37" t="s">
        <v>52</v>
      </c>
      <c r="E37" s="35" t="s">
        <v>90</v>
      </c>
    </row>
    <row r="38" spans="1:16" ht="12.75">
      <c r="A38" s="25" t="s">
        <v>44</v>
      </c>
      <c s="29" t="s">
        <v>98</v>
      </c>
      <c s="29" t="s">
        <v>99</v>
      </c>
      <c s="25" t="s">
        <v>50</v>
      </c>
      <c s="30" t="s">
        <v>100</v>
      </c>
      <c s="31" t="s">
        <v>83</v>
      </c>
      <c s="32">
        <v>650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12.75">
      <c r="A39" s="34" t="s">
        <v>49</v>
      </c>
      <c r="E39" s="35" t="s">
        <v>101</v>
      </c>
    </row>
    <row r="40" spans="1:5" ht="12.75">
      <c r="A40" s="36" t="s">
        <v>51</v>
      </c>
      <c r="E40" s="37" t="s">
        <v>84</v>
      </c>
    </row>
    <row r="41" spans="1:5" ht="25.5">
      <c r="A41" t="s">
        <v>52</v>
      </c>
      <c r="E41" s="35" t="s">
        <v>102</v>
      </c>
    </row>
    <row r="42" spans="1:16" ht="12.75">
      <c r="A42" s="25" t="s">
        <v>44</v>
      </c>
      <c s="29" t="s">
        <v>39</v>
      </c>
      <c s="29" t="s">
        <v>103</v>
      </c>
      <c s="25" t="s">
        <v>50</v>
      </c>
      <c s="30" t="s">
        <v>104</v>
      </c>
      <c s="31" t="s">
        <v>88</v>
      </c>
      <c s="32">
        <v>1560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12.75">
      <c r="A43" s="34" t="s">
        <v>49</v>
      </c>
      <c r="E43" s="35" t="s">
        <v>50</v>
      </c>
    </row>
    <row r="44" spans="1:5" ht="12.75">
      <c r="A44" s="36" t="s">
        <v>51</v>
      </c>
      <c r="E44" s="37" t="s">
        <v>89</v>
      </c>
    </row>
    <row r="45" spans="1:5" ht="25.5">
      <c r="A45" t="s">
        <v>52</v>
      </c>
      <c r="E45" s="35" t="s">
        <v>90</v>
      </c>
    </row>
    <row r="46" spans="1:16" ht="12.75">
      <c r="A46" s="25" t="s">
        <v>44</v>
      </c>
      <c s="29" t="s">
        <v>41</v>
      </c>
      <c s="29" t="s">
        <v>105</v>
      </c>
      <c s="25" t="s">
        <v>50</v>
      </c>
      <c s="30" t="s">
        <v>106</v>
      </c>
      <c s="31" t="s">
        <v>83</v>
      </c>
      <c s="32">
        <v>1000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12.75">
      <c r="A47" s="34" t="s">
        <v>49</v>
      </c>
      <c r="E47" s="35" t="s">
        <v>50</v>
      </c>
    </row>
    <row r="48" spans="1:5" ht="12.75">
      <c r="A48" s="36" t="s">
        <v>51</v>
      </c>
      <c r="E48" s="37" t="s">
        <v>107</v>
      </c>
    </row>
    <row r="49" spans="1:5" ht="369.75">
      <c r="A49" t="s">
        <v>52</v>
      </c>
      <c r="E49" s="35" t="s">
        <v>108</v>
      </c>
    </row>
    <row r="50" spans="1:16" ht="12.75">
      <c r="A50" s="25" t="s">
        <v>44</v>
      </c>
      <c s="29" t="s">
        <v>109</v>
      </c>
      <c s="29" t="s">
        <v>110</v>
      </c>
      <c s="25" t="s">
        <v>50</v>
      </c>
      <c s="30" t="s">
        <v>111</v>
      </c>
      <c s="31" t="s">
        <v>112</v>
      </c>
      <c s="32">
        <v>1000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12.75">
      <c r="A51" s="34" t="s">
        <v>49</v>
      </c>
      <c r="E51" s="35" t="s">
        <v>50</v>
      </c>
    </row>
    <row r="52" spans="1:5" ht="12.75">
      <c r="A52" s="36" t="s">
        <v>51</v>
      </c>
      <c r="E52" s="37" t="s">
        <v>113</v>
      </c>
    </row>
    <row r="53" spans="1:5" ht="25.5">
      <c r="A53" t="s">
        <v>52</v>
      </c>
      <c r="E53" s="35" t="s">
        <v>114</v>
      </c>
    </row>
    <row r="54" spans="1:16" ht="12.75">
      <c r="A54" s="25" t="s">
        <v>44</v>
      </c>
      <c s="29" t="s">
        <v>115</v>
      </c>
      <c s="29" t="s">
        <v>116</v>
      </c>
      <c s="25" t="s">
        <v>50</v>
      </c>
      <c s="30" t="s">
        <v>117</v>
      </c>
      <c s="31" t="s">
        <v>118</v>
      </c>
      <c s="32">
        <v>1000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12.75">
      <c r="A55" s="34" t="s">
        <v>49</v>
      </c>
      <c r="E55" s="35" t="s">
        <v>50</v>
      </c>
    </row>
    <row r="56" spans="1:5" ht="12.75">
      <c r="A56" s="36" t="s">
        <v>51</v>
      </c>
      <c r="E56" s="37" t="s">
        <v>119</v>
      </c>
    </row>
    <row r="57" spans="1:5" ht="63.75">
      <c r="A57" t="s">
        <v>52</v>
      </c>
      <c r="E57" s="35" t="s">
        <v>120</v>
      </c>
    </row>
    <row r="58" spans="1:16" ht="12.75">
      <c r="A58" s="25" t="s">
        <v>44</v>
      </c>
      <c s="29" t="s">
        <v>121</v>
      </c>
      <c s="29" t="s">
        <v>122</v>
      </c>
      <c s="25" t="s">
        <v>50</v>
      </c>
      <c s="30" t="s">
        <v>123</v>
      </c>
      <c s="31" t="s">
        <v>93</v>
      </c>
      <c s="32">
        <v>2000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50</v>
      </c>
    </row>
    <row r="60" spans="1:5" ht="12.75">
      <c r="A60" s="36" t="s">
        <v>51</v>
      </c>
      <c r="E60" s="37" t="s">
        <v>124</v>
      </c>
    </row>
    <row r="61" spans="1:5" ht="63.75">
      <c r="A61" t="s">
        <v>52</v>
      </c>
      <c r="E61" s="35" t="s">
        <v>120</v>
      </c>
    </row>
    <row r="62" spans="1:16" ht="12.75">
      <c r="A62" s="25" t="s">
        <v>44</v>
      </c>
      <c s="29" t="s">
        <v>125</v>
      </c>
      <c s="29" t="s">
        <v>126</v>
      </c>
      <c s="25" t="s">
        <v>50</v>
      </c>
      <c s="30" t="s">
        <v>127</v>
      </c>
      <c s="31" t="s">
        <v>83</v>
      </c>
      <c s="32">
        <v>1000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12.75">
      <c r="A63" s="34" t="s">
        <v>49</v>
      </c>
      <c r="E63" s="35" t="s">
        <v>50</v>
      </c>
    </row>
    <row r="64" spans="1:5" ht="12.75">
      <c r="A64" s="36" t="s">
        <v>51</v>
      </c>
      <c r="E64" s="37" t="s">
        <v>128</v>
      </c>
    </row>
    <row r="65" spans="1:5" ht="191.25">
      <c r="A65" t="s">
        <v>52</v>
      </c>
      <c r="E65" s="35" t="s">
        <v>129</v>
      </c>
    </row>
    <row r="66" spans="1:16" ht="12.75">
      <c r="A66" s="25" t="s">
        <v>44</v>
      </c>
      <c s="29" t="s">
        <v>130</v>
      </c>
      <c s="29" t="s">
        <v>131</v>
      </c>
      <c s="25" t="s">
        <v>50</v>
      </c>
      <c s="30" t="s">
        <v>132</v>
      </c>
      <c s="31" t="s">
        <v>83</v>
      </c>
      <c s="32">
        <v>100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12.75">
      <c r="A67" s="34" t="s">
        <v>49</v>
      </c>
      <c r="E67" s="35" t="s">
        <v>50</v>
      </c>
    </row>
    <row r="68" spans="1:5" ht="12.75">
      <c r="A68" s="36" t="s">
        <v>51</v>
      </c>
      <c r="E68" s="37" t="s">
        <v>133</v>
      </c>
    </row>
    <row r="69" spans="1:5" ht="242.25">
      <c r="A69" t="s">
        <v>52</v>
      </c>
      <c r="E69" s="35" t="s">
        <v>134</v>
      </c>
    </row>
    <row r="70" spans="1:18" ht="12.75" customHeight="1">
      <c r="A70" s="6" t="s">
        <v>42</v>
      </c>
      <c s="6"/>
      <c s="40" t="s">
        <v>22</v>
      </c>
      <c s="6"/>
      <c s="27" t="s">
        <v>135</v>
      </c>
      <c s="6"/>
      <c s="6"/>
      <c s="6"/>
      <c s="41">
        <f>0+Q70</f>
      </c>
      <c r="O70">
        <f>0+R70</f>
      </c>
      <c r="Q70">
        <f>0+I71</f>
      </c>
      <c>
        <f>0+O71</f>
      </c>
    </row>
    <row r="71" spans="1:16" ht="12.75">
      <c r="A71" s="25" t="s">
        <v>44</v>
      </c>
      <c s="29" t="s">
        <v>136</v>
      </c>
      <c s="29" t="s">
        <v>137</v>
      </c>
      <c s="25" t="s">
        <v>50</v>
      </c>
      <c s="30" t="s">
        <v>138</v>
      </c>
      <c s="31" t="s">
        <v>83</v>
      </c>
      <c s="32">
        <v>1000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12.75">
      <c r="A72" s="34" t="s">
        <v>49</v>
      </c>
      <c r="E72" s="35" t="s">
        <v>50</v>
      </c>
    </row>
    <row r="73" spans="1:5" ht="12.75">
      <c r="A73" s="36" t="s">
        <v>51</v>
      </c>
      <c r="E73" s="37" t="s">
        <v>50</v>
      </c>
    </row>
    <row r="74" spans="1:5" ht="38.25">
      <c r="A74" t="s">
        <v>52</v>
      </c>
      <c r="E74" s="35" t="s">
        <v>139</v>
      </c>
    </row>
    <row r="75" spans="1:18" ht="12.75" customHeight="1">
      <c r="A75" s="6" t="s">
        <v>42</v>
      </c>
      <c s="6"/>
      <c s="40" t="s">
        <v>34</v>
      </c>
      <c s="6"/>
      <c s="27" t="s">
        <v>69</v>
      </c>
      <c s="6"/>
      <c s="6"/>
      <c s="6"/>
      <c s="41">
        <f>0+Q75</f>
      </c>
      <c r="O75">
        <f>0+R75</f>
      </c>
      <c r="Q75">
        <f>0+I76+I80+I84+I88+I92+I96+I100+I104+I108+I112+I116+I120+I124</f>
      </c>
      <c>
        <f>0+O76+O80+O84+O88+O92+O96+O100+O104+O108+O112+O116+O120+O124</f>
      </c>
    </row>
    <row r="76" spans="1:16" ht="12.75">
      <c r="A76" s="25" t="s">
        <v>44</v>
      </c>
      <c s="29" t="s">
        <v>140</v>
      </c>
      <c s="29" t="s">
        <v>141</v>
      </c>
      <c s="25" t="s">
        <v>50</v>
      </c>
      <c s="30" t="s">
        <v>142</v>
      </c>
      <c s="31" t="s">
        <v>83</v>
      </c>
      <c s="32">
        <v>1000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50</v>
      </c>
    </row>
    <row r="78" spans="1:5" ht="12.75">
      <c r="A78" s="36" t="s">
        <v>51</v>
      </c>
      <c r="E78" s="37" t="s">
        <v>50</v>
      </c>
    </row>
    <row r="79" spans="1:5" ht="51">
      <c r="A79" t="s">
        <v>52</v>
      </c>
      <c r="E79" s="35" t="s">
        <v>143</v>
      </c>
    </row>
    <row r="80" spans="1:16" ht="12.75">
      <c r="A80" s="25" t="s">
        <v>44</v>
      </c>
      <c s="29" t="s">
        <v>144</v>
      </c>
      <c s="29" t="s">
        <v>145</v>
      </c>
      <c s="25" t="s">
        <v>50</v>
      </c>
      <c s="30" t="s">
        <v>146</v>
      </c>
      <c s="31" t="s">
        <v>83</v>
      </c>
      <c s="32">
        <v>7.5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12.75">
      <c r="A81" s="34" t="s">
        <v>49</v>
      </c>
      <c r="E81" s="35" t="s">
        <v>50</v>
      </c>
    </row>
    <row r="82" spans="1:5" ht="12.75">
      <c r="A82" s="36" t="s">
        <v>51</v>
      </c>
      <c r="E82" s="37" t="s">
        <v>50</v>
      </c>
    </row>
    <row r="83" spans="1:5" ht="102">
      <c r="A83" t="s">
        <v>52</v>
      </c>
      <c r="E83" s="35" t="s">
        <v>147</v>
      </c>
    </row>
    <row r="84" spans="1:16" ht="12.75">
      <c r="A84" s="25" t="s">
        <v>44</v>
      </c>
      <c s="29" t="s">
        <v>148</v>
      </c>
      <c s="29" t="s">
        <v>149</v>
      </c>
      <c s="25" t="s">
        <v>50</v>
      </c>
      <c s="30" t="s">
        <v>150</v>
      </c>
      <c s="31" t="s">
        <v>118</v>
      </c>
      <c s="32">
        <v>1000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12.75">
      <c r="A85" s="34" t="s">
        <v>49</v>
      </c>
      <c r="E85" s="35" t="s">
        <v>50</v>
      </c>
    </row>
    <row r="86" spans="1:5" ht="12.75">
      <c r="A86" s="36" t="s">
        <v>51</v>
      </c>
      <c r="E86" s="37" t="s">
        <v>119</v>
      </c>
    </row>
    <row r="87" spans="1:5" ht="38.25">
      <c r="A87" t="s">
        <v>52</v>
      </c>
      <c r="E87" s="35" t="s">
        <v>151</v>
      </c>
    </row>
    <row r="88" spans="1:16" ht="12.75">
      <c r="A88" s="25" t="s">
        <v>44</v>
      </c>
      <c s="29" t="s">
        <v>152</v>
      </c>
      <c s="29" t="s">
        <v>153</v>
      </c>
      <c s="25" t="s">
        <v>50</v>
      </c>
      <c s="30" t="s">
        <v>154</v>
      </c>
      <c s="31" t="s">
        <v>118</v>
      </c>
      <c s="32">
        <v>1000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50</v>
      </c>
    </row>
    <row r="90" spans="1:5" ht="12.75">
      <c r="A90" s="36" t="s">
        <v>51</v>
      </c>
      <c r="E90" s="37" t="s">
        <v>119</v>
      </c>
    </row>
    <row r="91" spans="1:5" ht="102">
      <c r="A91" t="s">
        <v>52</v>
      </c>
      <c r="E91" s="35" t="s">
        <v>147</v>
      </c>
    </row>
    <row r="92" spans="1:16" ht="12.75">
      <c r="A92" s="25" t="s">
        <v>44</v>
      </c>
      <c s="29" t="s">
        <v>155</v>
      </c>
      <c s="29" t="s">
        <v>156</v>
      </c>
      <c s="25" t="s">
        <v>50</v>
      </c>
      <c s="30" t="s">
        <v>157</v>
      </c>
      <c s="31" t="s">
        <v>118</v>
      </c>
      <c s="32">
        <v>6500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50</v>
      </c>
    </row>
    <row r="94" spans="1:5" ht="12.75">
      <c r="A94" s="36" t="s">
        <v>51</v>
      </c>
      <c r="E94" s="37" t="s">
        <v>50</v>
      </c>
    </row>
    <row r="95" spans="1:5" ht="51">
      <c r="A95" t="s">
        <v>52</v>
      </c>
      <c r="E95" s="35" t="s">
        <v>158</v>
      </c>
    </row>
    <row r="96" spans="1:16" ht="12.75">
      <c r="A96" s="25" t="s">
        <v>44</v>
      </c>
      <c s="29" t="s">
        <v>159</v>
      </c>
      <c s="29" t="s">
        <v>160</v>
      </c>
      <c s="25" t="s">
        <v>50</v>
      </c>
      <c s="30" t="s">
        <v>161</v>
      </c>
      <c s="31" t="s">
        <v>118</v>
      </c>
      <c s="32">
        <v>6500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12.75">
      <c r="A97" s="34" t="s">
        <v>49</v>
      </c>
      <c r="E97" s="35" t="s">
        <v>50</v>
      </c>
    </row>
    <row r="98" spans="1:5" ht="12.75">
      <c r="A98" s="36" t="s">
        <v>51</v>
      </c>
      <c r="E98" s="37" t="s">
        <v>50</v>
      </c>
    </row>
    <row r="99" spans="1:5" ht="51">
      <c r="A99" t="s">
        <v>52</v>
      </c>
      <c r="E99" s="35" t="s">
        <v>158</v>
      </c>
    </row>
    <row r="100" spans="1:16" ht="12.75">
      <c r="A100" s="25" t="s">
        <v>44</v>
      </c>
      <c s="29" t="s">
        <v>162</v>
      </c>
      <c s="29" t="s">
        <v>163</v>
      </c>
      <c s="25" t="s">
        <v>50</v>
      </c>
      <c s="30" t="s">
        <v>164</v>
      </c>
      <c s="31" t="s">
        <v>118</v>
      </c>
      <c s="32">
        <v>6500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50</v>
      </c>
    </row>
    <row r="102" spans="1:5" ht="12.75">
      <c r="A102" s="36" t="s">
        <v>51</v>
      </c>
      <c r="E102" s="37" t="s">
        <v>50</v>
      </c>
    </row>
    <row r="103" spans="1:5" ht="51">
      <c r="A103" t="s">
        <v>52</v>
      </c>
      <c r="E103" s="35" t="s">
        <v>158</v>
      </c>
    </row>
    <row r="104" spans="1:16" ht="12.75">
      <c r="A104" s="25" t="s">
        <v>44</v>
      </c>
      <c s="29" t="s">
        <v>165</v>
      </c>
      <c s="29" t="s">
        <v>166</v>
      </c>
      <c s="25" t="s">
        <v>50</v>
      </c>
      <c s="30" t="s">
        <v>167</v>
      </c>
      <c s="31" t="s">
        <v>83</v>
      </c>
      <c s="32">
        <v>260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12.75">
      <c r="A105" s="34" t="s">
        <v>49</v>
      </c>
      <c r="E105" s="35" t="s">
        <v>50</v>
      </c>
    </row>
    <row r="106" spans="1:5" ht="12.75">
      <c r="A106" s="36" t="s">
        <v>51</v>
      </c>
      <c r="E106" s="37" t="s">
        <v>168</v>
      </c>
    </row>
    <row r="107" spans="1:5" ht="140.25">
      <c r="A107" t="s">
        <v>52</v>
      </c>
      <c r="E107" s="35" t="s">
        <v>169</v>
      </c>
    </row>
    <row r="108" spans="1:16" ht="12.75">
      <c r="A108" s="25" t="s">
        <v>44</v>
      </c>
      <c s="29" t="s">
        <v>170</v>
      </c>
      <c s="29" t="s">
        <v>171</v>
      </c>
      <c s="25" t="s">
        <v>50</v>
      </c>
      <c s="30" t="s">
        <v>172</v>
      </c>
      <c s="31" t="s">
        <v>83</v>
      </c>
      <c s="32">
        <v>260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50</v>
      </c>
    </row>
    <row r="110" spans="1:5" ht="12.75">
      <c r="A110" s="36" t="s">
        <v>51</v>
      </c>
      <c r="E110" s="37" t="s">
        <v>50</v>
      </c>
    </row>
    <row r="111" spans="1:5" ht="140.25">
      <c r="A111" t="s">
        <v>52</v>
      </c>
      <c r="E111" s="35" t="s">
        <v>169</v>
      </c>
    </row>
    <row r="112" spans="1:16" ht="12.75">
      <c r="A112" s="25" t="s">
        <v>44</v>
      </c>
      <c s="29" t="s">
        <v>173</v>
      </c>
      <c s="29" t="s">
        <v>174</v>
      </c>
      <c s="25" t="s">
        <v>50</v>
      </c>
      <c s="30" t="s">
        <v>175</v>
      </c>
      <c s="31" t="s">
        <v>83</v>
      </c>
      <c s="32">
        <v>390</v>
      </c>
      <c s="33">
        <v>0</v>
      </c>
      <c s="33">
        <f>ROUND(ROUND(H112,2)*ROUND(G112,3),2)</f>
      </c>
      <c r="O112">
        <f>(I112*21)/100</f>
      </c>
      <c t="s">
        <v>22</v>
      </c>
    </row>
    <row r="113" spans="1:5" ht="12.75">
      <c r="A113" s="34" t="s">
        <v>49</v>
      </c>
      <c r="E113" s="35" t="s">
        <v>50</v>
      </c>
    </row>
    <row r="114" spans="1:5" ht="12.75">
      <c r="A114" s="36" t="s">
        <v>51</v>
      </c>
      <c r="E114" s="37" t="s">
        <v>176</v>
      </c>
    </row>
    <row r="115" spans="1:5" ht="140.25">
      <c r="A115" t="s">
        <v>52</v>
      </c>
      <c r="E115" s="35" t="s">
        <v>169</v>
      </c>
    </row>
    <row r="116" spans="1:16" ht="12.75">
      <c r="A116" s="25" t="s">
        <v>44</v>
      </c>
      <c s="29" t="s">
        <v>177</v>
      </c>
      <c s="29" t="s">
        <v>178</v>
      </c>
      <c s="25" t="s">
        <v>50</v>
      </c>
      <c s="30" t="s">
        <v>179</v>
      </c>
      <c s="31" t="s">
        <v>83</v>
      </c>
      <c s="32">
        <v>390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50</v>
      </c>
    </row>
    <row r="118" spans="1:5" ht="12.75">
      <c r="A118" s="36" t="s">
        <v>51</v>
      </c>
      <c r="E118" s="37" t="s">
        <v>176</v>
      </c>
    </row>
    <row r="119" spans="1:5" ht="140.25">
      <c r="A119" t="s">
        <v>52</v>
      </c>
      <c r="E119" s="35" t="s">
        <v>169</v>
      </c>
    </row>
    <row r="120" spans="1:16" ht="12.75">
      <c r="A120" s="25" t="s">
        <v>44</v>
      </c>
      <c s="29" t="s">
        <v>180</v>
      </c>
      <c s="29" t="s">
        <v>181</v>
      </c>
      <c s="25" t="s">
        <v>50</v>
      </c>
      <c s="30" t="s">
        <v>182</v>
      </c>
      <c s="31" t="s">
        <v>93</v>
      </c>
      <c s="32">
        <v>100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50</v>
      </c>
    </row>
    <row r="122" spans="1:5" ht="12.75">
      <c r="A122" s="36" t="s">
        <v>51</v>
      </c>
      <c r="E122" s="37" t="s">
        <v>50</v>
      </c>
    </row>
    <row r="123" spans="1:5" ht="51">
      <c r="A123" t="s">
        <v>52</v>
      </c>
      <c r="E123" s="35" t="s">
        <v>183</v>
      </c>
    </row>
    <row r="124" spans="1:16" ht="12.75">
      <c r="A124" s="25" t="s">
        <v>44</v>
      </c>
      <c s="29" t="s">
        <v>184</v>
      </c>
      <c s="29" t="s">
        <v>185</v>
      </c>
      <c s="25" t="s">
        <v>50</v>
      </c>
      <c s="30" t="s">
        <v>186</v>
      </c>
      <c s="31" t="s">
        <v>118</v>
      </c>
      <c s="32">
        <v>400</v>
      </c>
      <c s="33">
        <v>0</v>
      </c>
      <c s="33">
        <f>ROUND(ROUND(H124,2)*ROUND(G124,3),2)</f>
      </c>
      <c r="O124">
        <f>(I124*21)/100</f>
      </c>
      <c t="s">
        <v>22</v>
      </c>
    </row>
    <row r="125" spans="1:5" ht="12.75">
      <c r="A125" s="34" t="s">
        <v>49</v>
      </c>
      <c r="E125" s="35" t="s">
        <v>50</v>
      </c>
    </row>
    <row r="126" spans="1:5" ht="12.75">
      <c r="A126" s="36" t="s">
        <v>51</v>
      </c>
      <c r="E126" s="37" t="s">
        <v>187</v>
      </c>
    </row>
    <row r="127" spans="1:5" ht="153">
      <c r="A127" t="s">
        <v>52</v>
      </c>
      <c r="E127" s="35" t="s">
        <v>188</v>
      </c>
    </row>
    <row r="128" spans="1:18" ht="12.75" customHeight="1">
      <c r="A128" s="6" t="s">
        <v>42</v>
      </c>
      <c s="6"/>
      <c s="40" t="s">
        <v>98</v>
      </c>
      <c s="6"/>
      <c s="27" t="s">
        <v>189</v>
      </c>
      <c s="6"/>
      <c s="6"/>
      <c s="6"/>
      <c s="41">
        <f>0+Q128</f>
      </c>
      <c r="O128">
        <f>0+R128</f>
      </c>
      <c r="Q128">
        <f>0+I129+I133+I137+I141</f>
      </c>
      <c>
        <f>0+O129+O133+O137+O141</f>
      </c>
    </row>
    <row r="129" spans="1:16" ht="12.75">
      <c r="A129" s="25" t="s">
        <v>44</v>
      </c>
      <c s="29" t="s">
        <v>190</v>
      </c>
      <c s="29" t="s">
        <v>191</v>
      </c>
      <c s="25" t="s">
        <v>50</v>
      </c>
      <c s="30" t="s">
        <v>192</v>
      </c>
      <c s="31" t="s">
        <v>193</v>
      </c>
      <c s="32">
        <v>5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50</v>
      </c>
    </row>
    <row r="131" spans="1:5" ht="12.75">
      <c r="A131" s="36" t="s">
        <v>51</v>
      </c>
      <c r="E131" s="37" t="s">
        <v>50</v>
      </c>
    </row>
    <row r="132" spans="1:5" ht="76.5">
      <c r="A132" t="s">
        <v>52</v>
      </c>
      <c r="E132" s="35" t="s">
        <v>194</v>
      </c>
    </row>
    <row r="133" spans="1:16" ht="12.75">
      <c r="A133" s="25" t="s">
        <v>44</v>
      </c>
      <c s="29" t="s">
        <v>195</v>
      </c>
      <c s="29" t="s">
        <v>196</v>
      </c>
      <c s="25" t="s">
        <v>50</v>
      </c>
      <c s="30" t="s">
        <v>197</v>
      </c>
      <c s="31" t="s">
        <v>193</v>
      </c>
      <c s="32">
        <v>5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50</v>
      </c>
    </row>
    <row r="135" spans="1:5" ht="12.75">
      <c r="A135" s="36" t="s">
        <v>51</v>
      </c>
      <c r="E135" s="37" t="s">
        <v>50</v>
      </c>
    </row>
    <row r="136" spans="1:5" ht="25.5">
      <c r="A136" t="s">
        <v>52</v>
      </c>
      <c r="E136" s="35" t="s">
        <v>198</v>
      </c>
    </row>
    <row r="137" spans="1:16" ht="12.75">
      <c r="A137" s="25" t="s">
        <v>44</v>
      </c>
      <c s="29" t="s">
        <v>199</v>
      </c>
      <c s="29" t="s">
        <v>200</v>
      </c>
      <c s="25" t="s">
        <v>50</v>
      </c>
      <c s="30" t="s">
        <v>201</v>
      </c>
      <c s="31" t="s">
        <v>193</v>
      </c>
      <c s="32">
        <v>5</v>
      </c>
      <c s="33">
        <v>0</v>
      </c>
      <c s="33">
        <f>ROUND(ROUND(H137,2)*ROUND(G137,3),2)</f>
      </c>
      <c r="O137">
        <f>(I137*21)/100</f>
      </c>
      <c t="s">
        <v>22</v>
      </c>
    </row>
    <row r="138" spans="1:5" ht="12.75">
      <c r="A138" s="34" t="s">
        <v>49</v>
      </c>
      <c r="E138" s="35" t="s">
        <v>50</v>
      </c>
    </row>
    <row r="139" spans="1:5" ht="12.75">
      <c r="A139" s="36" t="s">
        <v>51</v>
      </c>
      <c r="E139" s="37" t="s">
        <v>50</v>
      </c>
    </row>
    <row r="140" spans="1:5" ht="25.5">
      <c r="A140" t="s">
        <v>52</v>
      </c>
      <c r="E140" s="35" t="s">
        <v>198</v>
      </c>
    </row>
    <row r="141" spans="1:16" ht="12.75">
      <c r="A141" s="25" t="s">
        <v>44</v>
      </c>
      <c s="29" t="s">
        <v>202</v>
      </c>
      <c s="29" t="s">
        <v>203</v>
      </c>
      <c s="25" t="s">
        <v>50</v>
      </c>
      <c s="30" t="s">
        <v>204</v>
      </c>
      <c s="31" t="s">
        <v>193</v>
      </c>
      <c s="32">
        <v>5</v>
      </c>
      <c s="33">
        <v>0</v>
      </c>
      <c s="33">
        <f>ROUND(ROUND(H141,2)*ROUND(G141,3),2)</f>
      </c>
      <c r="O141">
        <f>(I141*21)/100</f>
      </c>
      <c t="s">
        <v>22</v>
      </c>
    </row>
    <row r="142" spans="1:5" ht="12.75">
      <c r="A142" s="34" t="s">
        <v>49</v>
      </c>
      <c r="E142" s="35" t="s">
        <v>205</v>
      </c>
    </row>
    <row r="143" spans="1:5" ht="12.75">
      <c r="A143" s="36" t="s">
        <v>51</v>
      </c>
      <c r="E143" s="37" t="s">
        <v>50</v>
      </c>
    </row>
    <row r="144" spans="1:5" ht="25.5">
      <c r="A144" t="s">
        <v>52</v>
      </c>
      <c r="E144" s="35" t="s">
        <v>198</v>
      </c>
    </row>
    <row r="145" spans="1:18" ht="12.75" customHeight="1">
      <c r="A145" s="6" t="s">
        <v>42</v>
      </c>
      <c s="6"/>
      <c s="40" t="s">
        <v>39</v>
      </c>
      <c s="6"/>
      <c s="27" t="s">
        <v>206</v>
      </c>
      <c s="6"/>
      <c s="6"/>
      <c s="6"/>
      <c s="41">
        <f>0+Q145</f>
      </c>
      <c r="O145">
        <f>0+R145</f>
      </c>
      <c r="Q145">
        <f>0+I146+I150+I154+I158+I162+I166+I170+I174+I178+I182+I186+I190+I194+I198</f>
      </c>
      <c>
        <f>0+O146+O150+O154+O158+O162+O166+O170+O174+O178+O182+O186+O190+O194+O198</f>
      </c>
    </row>
    <row r="146" spans="1:16" ht="12.75">
      <c r="A146" s="25" t="s">
        <v>44</v>
      </c>
      <c s="29" t="s">
        <v>207</v>
      </c>
      <c s="29" t="s">
        <v>208</v>
      </c>
      <c s="25" t="s">
        <v>50</v>
      </c>
      <c s="30" t="s">
        <v>209</v>
      </c>
      <c s="31" t="s">
        <v>93</v>
      </c>
      <c s="32">
        <v>1028</v>
      </c>
      <c s="33">
        <v>0</v>
      </c>
      <c s="33">
        <f>ROUND(ROUND(H146,2)*ROUND(G146,3),2)</f>
      </c>
      <c r="O146">
        <f>(I146*21)/100</f>
      </c>
      <c t="s">
        <v>22</v>
      </c>
    </row>
    <row r="147" spans="1:5" ht="12.75">
      <c r="A147" s="34" t="s">
        <v>49</v>
      </c>
      <c r="E147" s="35" t="s">
        <v>50</v>
      </c>
    </row>
    <row r="148" spans="1:5" ht="12.75">
      <c r="A148" s="36" t="s">
        <v>51</v>
      </c>
      <c r="E148" s="37" t="s">
        <v>210</v>
      </c>
    </row>
    <row r="149" spans="1:5" ht="38.25">
      <c r="A149" t="s">
        <v>52</v>
      </c>
      <c r="E149" s="35" t="s">
        <v>211</v>
      </c>
    </row>
    <row r="150" spans="1:16" ht="25.5">
      <c r="A150" s="25" t="s">
        <v>44</v>
      </c>
      <c s="29" t="s">
        <v>212</v>
      </c>
      <c s="29" t="s">
        <v>213</v>
      </c>
      <c s="25" t="s">
        <v>50</v>
      </c>
      <c s="30" t="s">
        <v>214</v>
      </c>
      <c s="31" t="s">
        <v>93</v>
      </c>
      <c s="32">
        <v>2000</v>
      </c>
      <c s="33">
        <v>0</v>
      </c>
      <c s="33">
        <f>ROUND(ROUND(H150,2)*ROUND(G150,3),2)</f>
      </c>
      <c r="O150">
        <f>(I150*21)/100</f>
      </c>
      <c t="s">
        <v>22</v>
      </c>
    </row>
    <row r="151" spans="1:5" ht="12.75">
      <c r="A151" s="34" t="s">
        <v>49</v>
      </c>
      <c r="E151" s="35" t="s">
        <v>50</v>
      </c>
    </row>
    <row r="152" spans="1:5" ht="12.75">
      <c r="A152" s="36" t="s">
        <v>51</v>
      </c>
      <c r="E152" s="37" t="s">
        <v>50</v>
      </c>
    </row>
    <row r="153" spans="1:5" ht="127.5">
      <c r="A153" t="s">
        <v>52</v>
      </c>
      <c r="E153" s="35" t="s">
        <v>215</v>
      </c>
    </row>
    <row r="154" spans="1:16" ht="25.5">
      <c r="A154" s="25" t="s">
        <v>44</v>
      </c>
      <c s="29" t="s">
        <v>216</v>
      </c>
      <c s="29" t="s">
        <v>217</v>
      </c>
      <c s="25" t="s">
        <v>50</v>
      </c>
      <c s="30" t="s">
        <v>218</v>
      </c>
      <c s="31" t="s">
        <v>93</v>
      </c>
      <c s="32">
        <v>2000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12.75">
      <c r="A155" s="34" t="s">
        <v>49</v>
      </c>
      <c r="E155" s="35" t="s">
        <v>50</v>
      </c>
    </row>
    <row r="156" spans="1:5" ht="12.75">
      <c r="A156" s="36" t="s">
        <v>51</v>
      </c>
      <c r="E156" s="37" t="s">
        <v>50</v>
      </c>
    </row>
    <row r="157" spans="1:5" ht="38.25">
      <c r="A157" t="s">
        <v>52</v>
      </c>
      <c r="E157" s="35" t="s">
        <v>219</v>
      </c>
    </row>
    <row r="158" spans="1:16" ht="12.75">
      <c r="A158" s="25" t="s">
        <v>44</v>
      </c>
      <c s="29" t="s">
        <v>220</v>
      </c>
      <c s="29" t="s">
        <v>221</v>
      </c>
      <c s="25" t="s">
        <v>50</v>
      </c>
      <c s="30" t="s">
        <v>222</v>
      </c>
      <c s="31" t="s">
        <v>193</v>
      </c>
      <c s="32">
        <v>40</v>
      </c>
      <c s="33">
        <v>0</v>
      </c>
      <c s="33">
        <f>ROUND(ROUND(H158,2)*ROUND(G158,3),2)</f>
      </c>
      <c r="O158">
        <f>(I158*21)/100</f>
      </c>
      <c t="s">
        <v>22</v>
      </c>
    </row>
    <row r="159" spans="1:5" ht="12.75">
      <c r="A159" s="34" t="s">
        <v>49</v>
      </c>
      <c r="E159" s="35" t="s">
        <v>50</v>
      </c>
    </row>
    <row r="160" spans="1:5" ht="12.75">
      <c r="A160" s="36" t="s">
        <v>51</v>
      </c>
      <c r="E160" s="37" t="s">
        <v>50</v>
      </c>
    </row>
    <row r="161" spans="1:5" ht="51">
      <c r="A161" t="s">
        <v>52</v>
      </c>
      <c r="E161" s="35" t="s">
        <v>223</v>
      </c>
    </row>
    <row r="162" spans="1:16" ht="12.75">
      <c r="A162" s="25" t="s">
        <v>44</v>
      </c>
      <c s="29" t="s">
        <v>224</v>
      </c>
      <c s="29" t="s">
        <v>225</v>
      </c>
      <c s="25" t="s">
        <v>50</v>
      </c>
      <c s="30" t="s">
        <v>226</v>
      </c>
      <c s="31" t="s">
        <v>193</v>
      </c>
      <c s="32">
        <v>40</v>
      </c>
      <c s="33">
        <v>0</v>
      </c>
      <c s="33">
        <f>ROUND(ROUND(H162,2)*ROUND(G162,3),2)</f>
      </c>
      <c r="O162">
        <f>(I162*21)/100</f>
      </c>
      <c t="s">
        <v>22</v>
      </c>
    </row>
    <row r="163" spans="1:5" ht="12.75">
      <c r="A163" s="34" t="s">
        <v>49</v>
      </c>
      <c r="E163" s="35" t="s">
        <v>50</v>
      </c>
    </row>
    <row r="164" spans="1:5" ht="12.75">
      <c r="A164" s="36" t="s">
        <v>51</v>
      </c>
      <c r="E164" s="37" t="s">
        <v>50</v>
      </c>
    </row>
    <row r="165" spans="1:5" ht="25.5">
      <c r="A165" t="s">
        <v>52</v>
      </c>
      <c r="E165" s="35" t="s">
        <v>227</v>
      </c>
    </row>
    <row r="166" spans="1:16" ht="12.75">
      <c r="A166" s="25" t="s">
        <v>44</v>
      </c>
      <c s="29" t="s">
        <v>228</v>
      </c>
      <c s="29" t="s">
        <v>229</v>
      </c>
      <c s="25" t="s">
        <v>50</v>
      </c>
      <c s="30" t="s">
        <v>230</v>
      </c>
      <c s="31" t="s">
        <v>193</v>
      </c>
      <c s="32">
        <v>40</v>
      </c>
      <c s="33">
        <v>0</v>
      </c>
      <c s="33">
        <f>ROUND(ROUND(H166,2)*ROUND(G166,3),2)</f>
      </c>
      <c r="O166">
        <f>(I166*21)/100</f>
      </c>
      <c t="s">
        <v>22</v>
      </c>
    </row>
    <row r="167" spans="1:5" ht="12.75">
      <c r="A167" s="34" t="s">
        <v>49</v>
      </c>
      <c r="E167" s="35" t="s">
        <v>50</v>
      </c>
    </row>
    <row r="168" spans="1:5" ht="12.75">
      <c r="A168" s="36" t="s">
        <v>51</v>
      </c>
      <c r="E168" s="37" t="s">
        <v>50</v>
      </c>
    </row>
    <row r="169" spans="1:5" ht="12.75">
      <c r="A169" t="s">
        <v>52</v>
      </c>
      <c r="E169" s="35" t="s">
        <v>231</v>
      </c>
    </row>
    <row r="170" spans="1:16" ht="25.5">
      <c r="A170" s="25" t="s">
        <v>44</v>
      </c>
      <c s="29" t="s">
        <v>232</v>
      </c>
      <c s="29" t="s">
        <v>233</v>
      </c>
      <c s="25" t="s">
        <v>50</v>
      </c>
      <c s="30" t="s">
        <v>234</v>
      </c>
      <c s="31" t="s">
        <v>118</v>
      </c>
      <c s="32">
        <v>250</v>
      </c>
      <c s="33">
        <v>0</v>
      </c>
      <c s="33">
        <f>ROUND(ROUND(H170,2)*ROUND(G170,3),2)</f>
      </c>
      <c r="O170">
        <f>(I170*21)/100</f>
      </c>
      <c t="s">
        <v>22</v>
      </c>
    </row>
    <row r="171" spans="1:5" ht="12.75">
      <c r="A171" s="34" t="s">
        <v>49</v>
      </c>
      <c r="E171" s="35" t="s">
        <v>50</v>
      </c>
    </row>
    <row r="172" spans="1:5" ht="12.75">
      <c r="A172" s="36" t="s">
        <v>51</v>
      </c>
      <c r="E172" s="37" t="s">
        <v>50</v>
      </c>
    </row>
    <row r="173" spans="1:5" ht="38.25">
      <c r="A173" t="s">
        <v>52</v>
      </c>
      <c r="E173" s="35" t="s">
        <v>235</v>
      </c>
    </row>
    <row r="174" spans="1:16" ht="25.5">
      <c r="A174" s="25" t="s">
        <v>44</v>
      </c>
      <c s="29" t="s">
        <v>236</v>
      </c>
      <c s="29" t="s">
        <v>237</v>
      </c>
      <c s="25" t="s">
        <v>50</v>
      </c>
      <c s="30" t="s">
        <v>238</v>
      </c>
      <c s="31" t="s">
        <v>118</v>
      </c>
      <c s="32">
        <v>50</v>
      </c>
      <c s="33">
        <v>0</v>
      </c>
      <c s="33">
        <f>ROUND(ROUND(H174,2)*ROUND(G174,3),2)</f>
      </c>
      <c r="O174">
        <f>(I174*21)/100</f>
      </c>
      <c t="s">
        <v>22</v>
      </c>
    </row>
    <row r="175" spans="1:5" ht="12.75">
      <c r="A175" s="34" t="s">
        <v>49</v>
      </c>
      <c r="E175" s="35" t="s">
        <v>50</v>
      </c>
    </row>
    <row r="176" spans="1:5" ht="12.75">
      <c r="A176" s="36" t="s">
        <v>51</v>
      </c>
      <c r="E176" s="37" t="s">
        <v>50</v>
      </c>
    </row>
    <row r="177" spans="1:5" ht="38.25">
      <c r="A177" t="s">
        <v>52</v>
      </c>
      <c r="E177" s="35" t="s">
        <v>235</v>
      </c>
    </row>
    <row r="178" spans="1:16" ht="25.5">
      <c r="A178" s="25" t="s">
        <v>44</v>
      </c>
      <c s="29" t="s">
        <v>239</v>
      </c>
      <c s="29" t="s">
        <v>240</v>
      </c>
      <c s="25" t="s">
        <v>50</v>
      </c>
      <c s="30" t="s">
        <v>241</v>
      </c>
      <c s="31" t="s">
        <v>118</v>
      </c>
      <c s="32">
        <v>250</v>
      </c>
      <c s="33">
        <v>0</v>
      </c>
      <c s="33">
        <f>ROUND(ROUND(H178,2)*ROUND(G178,3),2)</f>
      </c>
      <c r="O178">
        <f>(I178*21)/100</f>
      </c>
      <c t="s">
        <v>22</v>
      </c>
    </row>
    <row r="179" spans="1:5" ht="12.75">
      <c r="A179" s="34" t="s">
        <v>49</v>
      </c>
      <c r="E179" s="35" t="s">
        <v>50</v>
      </c>
    </row>
    <row r="180" spans="1:5" ht="12.75">
      <c r="A180" s="36" t="s">
        <v>51</v>
      </c>
      <c r="E180" s="37" t="s">
        <v>50</v>
      </c>
    </row>
    <row r="181" spans="1:5" ht="38.25">
      <c r="A181" t="s">
        <v>52</v>
      </c>
      <c r="E181" s="35" t="s">
        <v>235</v>
      </c>
    </row>
    <row r="182" spans="1:16" ht="12.75">
      <c r="A182" s="25" t="s">
        <v>44</v>
      </c>
      <c s="29" t="s">
        <v>242</v>
      </c>
      <c s="29" t="s">
        <v>243</v>
      </c>
      <c s="25" t="s">
        <v>50</v>
      </c>
      <c s="30" t="s">
        <v>244</v>
      </c>
      <c s="31" t="s">
        <v>118</v>
      </c>
      <c s="32">
        <v>250</v>
      </c>
      <c s="33">
        <v>0</v>
      </c>
      <c s="33">
        <f>ROUND(ROUND(H182,2)*ROUND(G182,3),2)</f>
      </c>
      <c r="O182">
        <f>(I182*21)/100</f>
      </c>
      <c t="s">
        <v>22</v>
      </c>
    </row>
    <row r="183" spans="1:5" ht="12.75">
      <c r="A183" s="34" t="s">
        <v>49</v>
      </c>
      <c r="E183" s="35" t="s">
        <v>50</v>
      </c>
    </row>
    <row r="184" spans="1:5" ht="12.75">
      <c r="A184" s="36" t="s">
        <v>51</v>
      </c>
      <c r="E184" s="37" t="s">
        <v>50</v>
      </c>
    </row>
    <row r="185" spans="1:5" ht="38.25">
      <c r="A185" t="s">
        <v>52</v>
      </c>
      <c r="E185" s="35" t="s">
        <v>235</v>
      </c>
    </row>
    <row r="186" spans="1:16" ht="12.75">
      <c r="A186" s="25" t="s">
        <v>44</v>
      </c>
      <c s="29" t="s">
        <v>245</v>
      </c>
      <c s="29" t="s">
        <v>246</v>
      </c>
      <c s="25" t="s">
        <v>50</v>
      </c>
      <c s="30" t="s">
        <v>247</v>
      </c>
      <c s="31" t="s">
        <v>93</v>
      </c>
      <c s="32">
        <v>1028</v>
      </c>
      <c s="33">
        <v>0</v>
      </c>
      <c s="33">
        <f>ROUND(ROUND(H186,2)*ROUND(G186,3),2)</f>
      </c>
      <c r="O186">
        <f>(I186*21)/100</f>
      </c>
      <c t="s">
        <v>22</v>
      </c>
    </row>
    <row r="187" spans="1:5" ht="12.75">
      <c r="A187" s="34" t="s">
        <v>49</v>
      </c>
      <c r="E187" s="35" t="s">
        <v>50</v>
      </c>
    </row>
    <row r="188" spans="1:5" ht="12.75">
      <c r="A188" s="36" t="s">
        <v>51</v>
      </c>
      <c r="E188" s="37" t="s">
        <v>50</v>
      </c>
    </row>
    <row r="189" spans="1:5" ht="25.5">
      <c r="A189" t="s">
        <v>52</v>
      </c>
      <c r="E189" s="35" t="s">
        <v>248</v>
      </c>
    </row>
    <row r="190" spans="1:16" ht="12.75">
      <c r="A190" s="25" t="s">
        <v>44</v>
      </c>
      <c s="29" t="s">
        <v>249</v>
      </c>
      <c s="29" t="s">
        <v>250</v>
      </c>
      <c s="25" t="s">
        <v>50</v>
      </c>
      <c s="30" t="s">
        <v>251</v>
      </c>
      <c s="31" t="s">
        <v>93</v>
      </c>
      <c s="32">
        <v>1028</v>
      </c>
      <c s="33">
        <v>0</v>
      </c>
      <c s="33">
        <f>ROUND(ROUND(H190,2)*ROUND(G190,3),2)</f>
      </c>
      <c r="O190">
        <f>(I190*21)/100</f>
      </c>
      <c t="s">
        <v>22</v>
      </c>
    </row>
    <row r="191" spans="1:5" ht="12.75">
      <c r="A191" s="34" t="s">
        <v>49</v>
      </c>
      <c r="E191" s="35" t="s">
        <v>50</v>
      </c>
    </row>
    <row r="192" spans="1:5" ht="12.75">
      <c r="A192" s="36" t="s">
        <v>51</v>
      </c>
      <c r="E192" s="37" t="s">
        <v>50</v>
      </c>
    </row>
    <row r="193" spans="1:5" ht="25.5">
      <c r="A193" t="s">
        <v>52</v>
      </c>
      <c r="E193" s="35" t="s">
        <v>248</v>
      </c>
    </row>
    <row r="194" spans="1:16" ht="12.75">
      <c r="A194" s="25" t="s">
        <v>44</v>
      </c>
      <c s="29" t="s">
        <v>252</v>
      </c>
      <c s="29" t="s">
        <v>253</v>
      </c>
      <c s="25" t="s">
        <v>50</v>
      </c>
      <c s="30" t="s">
        <v>254</v>
      </c>
      <c s="31" t="s">
        <v>118</v>
      </c>
      <c s="32">
        <v>6500</v>
      </c>
      <c s="33">
        <v>0</v>
      </c>
      <c s="33">
        <f>ROUND(ROUND(H194,2)*ROUND(G194,3),2)</f>
      </c>
      <c r="O194">
        <f>(I194*21)/100</f>
      </c>
      <c t="s">
        <v>22</v>
      </c>
    </row>
    <row r="195" spans="1:5" ht="12.75">
      <c r="A195" s="34" t="s">
        <v>49</v>
      </c>
      <c r="E195" s="35" t="s">
        <v>50</v>
      </c>
    </row>
    <row r="196" spans="1:5" ht="12.75">
      <c r="A196" s="36" t="s">
        <v>51</v>
      </c>
      <c r="E196" s="37" t="s">
        <v>50</v>
      </c>
    </row>
    <row r="197" spans="1:5" ht="25.5">
      <c r="A197" t="s">
        <v>52</v>
      </c>
      <c r="E197" s="35" t="s">
        <v>255</v>
      </c>
    </row>
    <row r="198" spans="1:16" ht="12.75">
      <c r="A198" s="25" t="s">
        <v>44</v>
      </c>
      <c s="29" t="s">
        <v>256</v>
      </c>
      <c s="29" t="s">
        <v>257</v>
      </c>
      <c s="25" t="s">
        <v>50</v>
      </c>
      <c s="30" t="s">
        <v>258</v>
      </c>
      <c s="31" t="s">
        <v>193</v>
      </c>
      <c s="32">
        <v>5</v>
      </c>
      <c s="33">
        <v>0</v>
      </c>
      <c s="33">
        <f>ROUND(ROUND(H198,2)*ROUND(G198,3),2)</f>
      </c>
      <c r="O198">
        <f>(I198*21)/100</f>
      </c>
      <c t="s">
        <v>22</v>
      </c>
    </row>
    <row r="199" spans="1:5" ht="12.75">
      <c r="A199" s="34" t="s">
        <v>49</v>
      </c>
      <c r="E199" s="35" t="s">
        <v>50</v>
      </c>
    </row>
    <row r="200" spans="1:5" ht="12.75">
      <c r="A200" s="36" t="s">
        <v>51</v>
      </c>
      <c r="E200" s="37" t="s">
        <v>50</v>
      </c>
    </row>
    <row r="201" spans="1:5" ht="89.25">
      <c r="A201" t="s">
        <v>52</v>
      </c>
      <c r="E201" s="35" t="s">
        <v>259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